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ittisham Parish Council\Assets\Register of Assets\"/>
    </mc:Choice>
  </mc:AlternateContent>
  <xr:revisionPtr revIDLastSave="0" documentId="13_ncr:1_{A0A39F95-0403-412A-9001-98DDD17CBED7}" xr6:coauthVersionLast="47" xr6:coauthVersionMax="47" xr10:uidLastSave="{00000000-0000-0000-0000-000000000000}"/>
  <bookViews>
    <workbookView xWindow="5580" yWindow="900" windowWidth="21435" windowHeight="14475" tabRatio="500" xr2:uid="{00000000-000D-0000-FFFF-FFFF00000000}"/>
  </bookViews>
  <sheets>
    <sheet name="Asset Register" sheetId="1" r:id="rId1"/>
    <sheet name="Changes 25 26" sheetId="3" r:id="rId2"/>
    <sheet name="changes 24 25" sheetId="2" r:id="rId3"/>
  </sheets>
  <externalReferences>
    <externalReference r:id="rId4"/>
  </externalReferences>
  <definedNames>
    <definedName name="_xlnm.Print_Area" localSheetId="0">'Asset Register'!$A$1:$H$107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04" i="1" l="1"/>
  <c r="G85" i="1"/>
  <c r="D8" i="3"/>
  <c r="C15" i="3" s="1"/>
  <c r="G103" i="1"/>
  <c r="G102" i="1"/>
  <c r="G101" i="1"/>
  <c r="G100" i="1"/>
  <c r="G99" i="1"/>
  <c r="G98" i="1"/>
  <c r="G97" i="1"/>
  <c r="G94" i="1"/>
  <c r="G93" i="1"/>
  <c r="G90" i="1"/>
  <c r="G88" i="1"/>
  <c r="G87" i="1"/>
  <c r="G84" i="1"/>
  <c r="G82" i="1"/>
  <c r="G80" i="1"/>
  <c r="G79" i="1"/>
  <c r="G78" i="1"/>
  <c r="G77" i="1"/>
  <c r="G74" i="1"/>
  <c r="G73" i="1"/>
  <c r="G72" i="1"/>
  <c r="G71" i="1"/>
  <c r="G70" i="1"/>
  <c r="G67" i="1"/>
  <c r="G66" i="1"/>
  <c r="G65" i="1"/>
  <c r="G64" i="1"/>
  <c r="G63" i="1"/>
  <c r="G61" i="1"/>
  <c r="G60" i="1"/>
  <c r="G59" i="1"/>
  <c r="G58" i="1"/>
  <c r="G57" i="1"/>
  <c r="G56" i="1"/>
  <c r="G53" i="1"/>
  <c r="G52" i="1"/>
  <c r="G51" i="1"/>
  <c r="G50" i="1"/>
  <c r="G49" i="1"/>
  <c r="G48" i="1"/>
  <c r="G47" i="1"/>
  <c r="G45" i="1"/>
  <c r="G44" i="1"/>
  <c r="G43" i="1"/>
  <c r="G42" i="1"/>
  <c r="G41" i="1"/>
  <c r="G40" i="1"/>
  <c r="G37" i="1"/>
  <c r="G36" i="1"/>
  <c r="G35" i="1"/>
  <c r="G34" i="1"/>
  <c r="G33" i="1"/>
  <c r="G31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2" i="1"/>
  <c r="G11" i="1"/>
  <c r="G10" i="1"/>
  <c r="G8" i="1"/>
  <c r="H92" i="1"/>
  <c r="G92" i="1" s="1"/>
  <c r="H91" i="1"/>
  <c r="H90" i="1"/>
  <c r="H62" i="1"/>
  <c r="G62" i="1" s="1"/>
  <c r="H32" i="1"/>
  <c r="G32" i="1" s="1"/>
  <c r="H10" i="1"/>
  <c r="H9" i="1"/>
  <c r="G9" i="1" s="1"/>
  <c r="D6" i="3"/>
  <c r="C6" i="3"/>
  <c r="D13" i="3"/>
  <c r="C11" i="2"/>
  <c r="C7" i="2"/>
  <c r="A100" i="1"/>
  <c r="F92" i="1"/>
  <c r="F91" i="1"/>
  <c r="G91" i="1" s="1"/>
  <c r="F90" i="1"/>
  <c r="D74" i="1"/>
  <c r="F62" i="1"/>
  <c r="C44" i="1"/>
  <c r="F32" i="1"/>
  <c r="F10" i="1"/>
  <c r="F9" i="1"/>
  <c r="F104" i="1" s="1"/>
  <c r="G104" i="1" l="1"/>
  <c r="C17" i="3"/>
</calcChain>
</file>

<file path=xl/sharedStrings.xml><?xml version="1.0" encoding="utf-8"?>
<sst xmlns="http://schemas.openxmlformats.org/spreadsheetml/2006/main" count="212" uniqueCount="149">
  <si>
    <t>Description</t>
  </si>
  <si>
    <t>Location</t>
  </si>
  <si>
    <t>No. of Items</t>
  </si>
  <si>
    <t>Book Value</t>
  </si>
  <si>
    <t>Car Parks</t>
  </si>
  <si>
    <t>Car Park (Title DN 462908)</t>
  </si>
  <si>
    <t>The Ham</t>
  </si>
  <si>
    <t>Car Park (DN 512850)</t>
  </si>
  <si>
    <t>The Level</t>
  </si>
  <si>
    <t xml:space="preserve">Car park machines </t>
  </si>
  <si>
    <t>HCP &amp; LCP</t>
  </si>
  <si>
    <t>2017, 2018</t>
  </si>
  <si>
    <t>Car parks signs &amp; lines</t>
  </si>
  <si>
    <t>Signs</t>
  </si>
  <si>
    <t>Ham Lane / Riverside Road</t>
  </si>
  <si>
    <t>Bollard HCP machine</t>
  </si>
  <si>
    <t>Land and Buildings</t>
  </si>
  <si>
    <t>1947 &amp; 1949</t>
  </si>
  <si>
    <t>The Ham and The Triangle (Title DN 462908)</t>
  </si>
  <si>
    <t>Air Ambulance Night Landing Column</t>
  </si>
  <si>
    <t>EV charging point conduit</t>
  </si>
  <si>
    <t xml:space="preserve">Lockable post </t>
  </si>
  <si>
    <t>Padlock</t>
  </si>
  <si>
    <t>Railings, posts south side of The Ham &amp; path to DSC</t>
  </si>
  <si>
    <t>grass mesh south side of The Ham</t>
  </si>
  <si>
    <t>safety sign OCBG</t>
  </si>
  <si>
    <t>Old Chapel Burial Ground  (DN 480922)</t>
  </si>
  <si>
    <t>Freehold Red Lion Inn (DN160209)</t>
  </si>
  <si>
    <t>Capton triangle – small area land maintained DPC</t>
  </si>
  <si>
    <t>Capton</t>
  </si>
  <si>
    <t>Playground</t>
  </si>
  <si>
    <t>Goals-5 aside</t>
  </si>
  <si>
    <t>?</t>
  </si>
  <si>
    <t>cradle seat swing seats</t>
  </si>
  <si>
    <t>flat seat swings-new wetpour safety surface</t>
  </si>
  <si>
    <t xml:space="preserve">Wicksteed pinta galleon </t>
  </si>
  <si>
    <t>?2009</t>
  </si>
  <si>
    <t>Sutcliffe young person multiplay</t>
  </si>
  <si>
    <t>birds nest swing</t>
  </si>
  <si>
    <t>Two playground signs, posts, installation, screws</t>
  </si>
  <si>
    <t>Office</t>
  </si>
  <si>
    <t>Noticeboard key</t>
  </si>
  <si>
    <t>Cllr Neale</t>
  </si>
  <si>
    <t>Landline handset</t>
  </si>
  <si>
    <t>reference texts</t>
  </si>
  <si>
    <t>Clerk</t>
  </si>
  <si>
    <t>HP Officejet Pro 8710</t>
  </si>
  <si>
    <t>shredder</t>
  </si>
  <si>
    <t>laminator</t>
  </si>
  <si>
    <t>PC Research Resources</t>
  </si>
  <si>
    <t>speakerphone</t>
  </si>
  <si>
    <t>External hard drive</t>
  </si>
  <si>
    <t>Ballot Box</t>
  </si>
  <si>
    <t>Maintenance and Safety</t>
  </si>
  <si>
    <t>Tor Hex Keys</t>
  </si>
  <si>
    <t>Tamper</t>
  </si>
  <si>
    <t>Cllr Bond</t>
  </si>
  <si>
    <t>shovel for buddle holes</t>
  </si>
  <si>
    <t>shovels for grit bins (6)</t>
  </si>
  <si>
    <t>safety jacket</t>
  </si>
  <si>
    <t>snow shovel</t>
  </si>
  <si>
    <t>plastic safety sign poles</t>
  </si>
  <si>
    <t xml:space="preserve">safety sign *2 </t>
  </si>
  <si>
    <t>Jubilee Steps</t>
  </si>
  <si>
    <t>turning bay sign</t>
  </si>
  <si>
    <t>Manor Street</t>
  </si>
  <si>
    <t>Festival Flags</t>
  </si>
  <si>
    <t>High-Vis Vests</t>
  </si>
  <si>
    <t>Notice Boards</t>
  </si>
  <si>
    <t>PC &amp; General Information</t>
  </si>
  <si>
    <t>The Ham Car Park</t>
  </si>
  <si>
    <t>Ham Car Park</t>
  </si>
  <si>
    <t>Information</t>
  </si>
  <si>
    <t>Bus Shelter Riverside Road</t>
  </si>
  <si>
    <t xml:space="preserve">Car Gates </t>
  </si>
  <si>
    <t>The Ham Car Park /Ham Lane / The Ham</t>
  </si>
  <si>
    <t xml:space="preserve">Rubbish Bins </t>
  </si>
  <si>
    <t>Ham</t>
  </si>
  <si>
    <t>Riverside Road</t>
  </si>
  <si>
    <t>top FP 1</t>
  </si>
  <si>
    <t>LCP</t>
  </si>
  <si>
    <t>Manor Street (removed by SHDC)</t>
  </si>
  <si>
    <t>Capton phone kiosk (refurb May 2019)</t>
  </si>
  <si>
    <t>Bus Shelter(s)</t>
  </si>
  <si>
    <t>Memorial Sculpture</t>
  </si>
  <si>
    <t>Ham Lane Triangle</t>
  </si>
  <si>
    <t>Oak Map &amp; Memorial Plaque</t>
  </si>
  <si>
    <t>Bench Seats</t>
  </si>
  <si>
    <t>Ham Lane Triangle - recycled plastic (1)</t>
  </si>
  <si>
    <t>Path to Dittisham Sailing Club - recycled plastic (1)</t>
  </si>
  <si>
    <t>Riverside Road (one)</t>
  </si>
  <si>
    <t>The Ham - Lod Cottage edge (one)</t>
  </si>
  <si>
    <t>The Ham - river front (eight)</t>
  </si>
  <si>
    <t>The Ham - tarmac path (three)</t>
  </si>
  <si>
    <t>The Ham - nr. toilet block (one)</t>
  </si>
  <si>
    <t>The Ham riverfront</t>
  </si>
  <si>
    <t>Picnic tables &amp; two shackles</t>
  </si>
  <si>
    <t>HGV Signs</t>
  </si>
  <si>
    <t>Parish</t>
  </si>
  <si>
    <t xml:space="preserve">Total </t>
  </si>
  <si>
    <t xml:space="preserve"> Notes</t>
  </si>
  <si>
    <t>DPC is a Trustee on Village Hall Lease with Diocese. VH Management Committee responsible for insurance.</t>
  </si>
  <si>
    <t>Purchased</t>
  </si>
  <si>
    <t>Phone Handset 33.94</t>
  </si>
  <si>
    <t>Handrail</t>
  </si>
  <si>
    <t>Disposal</t>
  </si>
  <si>
    <t>Net</t>
  </si>
  <si>
    <t>Dog waste bins</t>
  </si>
  <si>
    <t>Disposed</t>
  </si>
  <si>
    <t>Dog waste bin</t>
  </si>
  <si>
    <t>Gross</t>
  </si>
  <si>
    <t>VAT</t>
  </si>
  <si>
    <t>Phone Case</t>
  </si>
  <si>
    <t>Total purchased</t>
  </si>
  <si>
    <t>Total disposed</t>
  </si>
  <si>
    <t>HP Printer</t>
  </si>
  <si>
    <t>Telephone kiosk</t>
  </si>
  <si>
    <t>Jubilee Steps Handrail</t>
  </si>
  <si>
    <r>
      <t xml:space="preserve">projector &amp; bag </t>
    </r>
    <r>
      <rPr>
        <sz val="11"/>
        <color rgb="FF000000"/>
        <rFont val="Arial Narrow"/>
        <family val="2"/>
      </rPr>
      <t>Dell projector 1850)</t>
    </r>
  </si>
  <si>
    <t>Sleepers The Ham north creek</t>
  </si>
  <si>
    <t>Jubilee steps railings</t>
  </si>
  <si>
    <t>Aug-20</t>
  </si>
  <si>
    <t>Nov-11</t>
  </si>
  <si>
    <t>May-19</t>
  </si>
  <si>
    <t>Drain hook</t>
  </si>
  <si>
    <t>HP Deskjet 2810e All In One printer</t>
  </si>
  <si>
    <t>The Level Phone Box</t>
  </si>
  <si>
    <t>Top FP1</t>
  </si>
  <si>
    <t>Level Car Park (LCP)</t>
  </si>
  <si>
    <t>The Ham Triangle</t>
  </si>
  <si>
    <t>Path to Dittisham Sailing Club</t>
  </si>
  <si>
    <t>Telephone kiosks</t>
  </si>
  <si>
    <t>Phone case</t>
  </si>
  <si>
    <t>Freehold Red Lion Inn (DN160209): no insurance requirement (met by leaseholder), insurer notified</t>
  </si>
  <si>
    <t xml:space="preserve">Other </t>
  </si>
  <si>
    <t>DCC 2019</t>
  </si>
  <si>
    <t>31st March 2026</t>
  </si>
  <si>
    <t>Asset register at 31/03/25</t>
  </si>
  <si>
    <t>Asset register at 31/03/26</t>
  </si>
  <si>
    <t>31st March 2025</t>
  </si>
  <si>
    <t xml:space="preserve">Value at </t>
  </si>
  <si>
    <t>query?</t>
  </si>
  <si>
    <t>Printer</t>
  </si>
  <si>
    <t>Add or Dispose</t>
  </si>
  <si>
    <t>Dittisham Parish Council Asset Register at 31st March 2026</t>
  </si>
  <si>
    <t>New value at</t>
  </si>
  <si>
    <t>Railing to Little Orchard</t>
  </si>
  <si>
    <t>Manor Street Turning Bay</t>
  </si>
  <si>
    <t xml:space="preserve">Manor Street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</si>
</sst>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[$£-809]#,##0.00;[Red]\-[$£-809]#,##0.00"/>
    <numFmt numFmtId="165" formatCode="[$-809]mmm\-yy"/>
    <numFmt numFmtId="166" formatCode="dd/mm/yy"/>
  </numFmts>
  <fonts count="13" x14ac:knownFonts="1">
    <font>
      <sz val="10"/>
      <name val="Arial"/>
      <family val="2"/>
      <charset val="1"/>
    </font>
    <font>
      <sz val="10"/>
      <name val="Arial Narrow"/>
      <family val="2"/>
      <charset val="1"/>
    </font>
    <font>
      <sz val="11"/>
      <color rgb="FF000000"/>
      <name val="Calibri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</font>
    <font>
      <sz val="12"/>
      <color rgb="FF00000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rgb="FF000000"/>
      <name val="Arial Narrow"/>
      <family val="2"/>
    </font>
    <font>
      <sz val="11"/>
      <color rgb="FFFF0000"/>
      <name val="Arial Narrow"/>
      <family val="2"/>
    </font>
    <font>
      <strike/>
      <sz val="11"/>
      <color rgb="FFFF0000"/>
      <name val="Arial Narrow"/>
      <family val="2"/>
    </font>
    <font>
      <sz val="11"/>
      <color theme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166" fontId="3" fillId="0" borderId="0" xfId="0" applyNumberFormat="1" applyFont="1"/>
    <xf numFmtId="0" fontId="5" fillId="0" borderId="0" xfId="0" applyFont="1"/>
    <xf numFmtId="0" fontId="6" fillId="0" borderId="0" xfId="0" applyFont="1"/>
    <xf numFmtId="0" fontId="3" fillId="0" borderId="1" xfId="0" applyFont="1" applyBorder="1"/>
    <xf numFmtId="164" fontId="1" fillId="0" borderId="0" xfId="0" applyNumberFormat="1" applyFont="1" applyAlignment="1" applyProtection="1">
      <alignment horizontal="right"/>
      <protection locked="0"/>
    </xf>
    <xf numFmtId="164" fontId="3" fillId="0" borderId="0" xfId="0" applyNumberFormat="1" applyFont="1"/>
    <xf numFmtId="0" fontId="7" fillId="0" borderId="0" xfId="0" applyFont="1"/>
    <xf numFmtId="0" fontId="8" fillId="0" borderId="0" xfId="0" applyFont="1"/>
    <xf numFmtId="14" fontId="7" fillId="0" borderId="0" xfId="0" applyNumberFormat="1" applyFont="1"/>
    <xf numFmtId="0" fontId="9" fillId="0" borderId="0" xfId="0" applyFont="1"/>
    <xf numFmtId="164" fontId="7" fillId="0" borderId="0" xfId="0" applyNumberFormat="1" applyFont="1" applyAlignment="1" applyProtection="1">
      <alignment horizontal="right"/>
      <protection locked="0"/>
    </xf>
    <xf numFmtId="164" fontId="7" fillId="0" borderId="0" xfId="0" applyNumberFormat="1" applyFont="1"/>
    <xf numFmtId="164" fontId="7" fillId="0" borderId="1" xfId="0" applyNumberFormat="1" applyFont="1" applyBorder="1" applyAlignment="1" applyProtection="1">
      <alignment horizontal="right"/>
      <protection locked="0"/>
    </xf>
    <xf numFmtId="0" fontId="8" fillId="0" borderId="1" xfId="0" applyFont="1" applyBorder="1"/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10" fillId="0" borderId="0" xfId="0" applyFont="1"/>
    <xf numFmtId="0" fontId="10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3" fontId="8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164" fontId="7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4" fontId="8" fillId="0" borderId="0" xfId="0" applyNumberFormat="1" applyFont="1"/>
    <xf numFmtId="164" fontId="10" fillId="0" borderId="0" xfId="0" applyNumberFormat="1" applyFont="1" applyAlignment="1" applyProtection="1">
      <alignment horizontal="right"/>
      <protection locked="0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right"/>
      <protection locked="0"/>
    </xf>
    <xf numFmtId="0" fontId="10" fillId="2" borderId="0" xfId="0" applyFont="1" applyFill="1"/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3" fontId="7" fillId="0" borderId="0" xfId="0" applyNumberFormat="1" applyFont="1" applyAlignment="1" applyProtection="1">
      <alignment horizontal="left"/>
      <protection locked="0"/>
    </xf>
    <xf numFmtId="165" fontId="7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left"/>
    </xf>
    <xf numFmtId="166" fontId="7" fillId="0" borderId="0" xfId="0" applyNumberFormat="1" applyFont="1" applyAlignment="1" applyProtection="1">
      <alignment horizontal="left"/>
      <protection locked="0"/>
    </xf>
    <xf numFmtId="14" fontId="7" fillId="0" borderId="0" xfId="0" applyNumberFormat="1" applyFont="1" applyAlignment="1">
      <alignment horizontal="left"/>
    </xf>
    <xf numFmtId="17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166" fontId="7" fillId="2" borderId="0" xfId="0" applyNumberFormat="1" applyFont="1" applyFill="1" applyAlignment="1">
      <alignment horizontal="left"/>
    </xf>
    <xf numFmtId="14" fontId="10" fillId="3" borderId="0" xfId="0" applyNumberFormat="1" applyFont="1" applyFill="1" applyAlignment="1">
      <alignment horizontal="left"/>
    </xf>
    <xf numFmtId="0" fontId="10" fillId="3" borderId="0" xfId="0" applyFont="1" applyFill="1" applyProtection="1">
      <protection locked="0"/>
    </xf>
    <xf numFmtId="0" fontId="10" fillId="3" borderId="0" xfId="0" applyFont="1" applyFill="1"/>
    <xf numFmtId="0" fontId="11" fillId="3" borderId="0" xfId="0" applyFont="1" applyFill="1" applyProtection="1">
      <protection locked="0"/>
    </xf>
    <xf numFmtId="164" fontId="10" fillId="3" borderId="0" xfId="0" applyNumberFormat="1" applyFont="1" applyFill="1" applyProtection="1">
      <protection locked="0"/>
    </xf>
    <xf numFmtId="165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0" fillId="0" borderId="0" xfId="0" applyFont="1" applyProtection="1">
      <protection locked="0"/>
    </xf>
    <xf numFmtId="14" fontId="8" fillId="0" borderId="0" xfId="0" applyNumberFormat="1" applyFont="1" applyAlignment="1">
      <alignment horizontal="left"/>
    </xf>
    <xf numFmtId="166" fontId="12" fillId="0" borderId="0" xfId="0" applyNumberFormat="1" applyFont="1" applyAlignment="1">
      <alignment horizontal="left"/>
    </xf>
    <xf numFmtId="0" fontId="12" fillId="0" borderId="0" xfId="0" applyFont="1"/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8" fontId="7" fillId="0" borderId="0" xfId="0" applyNumberFormat="1" applyFont="1"/>
    <xf numFmtId="8" fontId="10" fillId="2" borderId="0" xfId="0" applyNumberFormat="1" applyFont="1" applyFill="1"/>
    <xf numFmtId="8" fontId="12" fillId="0" borderId="0" xfId="0" applyNumberFormat="1" applyFont="1"/>
    <xf numFmtId="4" fontId="7" fillId="0" borderId="0" xfId="0" applyNumberFormat="1" applyFont="1"/>
    <xf numFmtId="164" fontId="10" fillId="0" borderId="0" xfId="0" applyNumberFormat="1" applyFont="1" applyProtection="1">
      <protection locked="0"/>
    </xf>
    <xf numFmtId="0" fontId="7" fillId="2" borderId="0" xfId="0" applyFont="1" applyFill="1"/>
    <xf numFmtId="164" fontId="7" fillId="2" borderId="0" xfId="0" applyNumberFormat="1" applyFont="1" applyFill="1"/>
    <xf numFmtId="164" fontId="7" fillId="2" borderId="0" xfId="0" applyNumberFormat="1" applyFont="1" applyFill="1" applyAlignment="1" applyProtection="1">
      <alignment horizontal="right"/>
      <protection locked="0"/>
    </xf>
  </cellXfs>
  <cellStyles count="2">
    <cellStyle name="Excel Built-in Normal" xfId="1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Register/2023%20March%2031%20Asset%20Register.xls" TargetMode="External"/><Relationship Id="rId1" Type="http://schemas.openxmlformats.org/officeDocument/2006/relationships/externalLinkPath" Target="/Dittisham%20Parish%20Council/Assets/Register/2023%20March%2031%20Asset%20Regi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changes"/>
      <sheetName val="Asset Register"/>
    </sheetNames>
    <sheetDataSet>
      <sheetData sheetId="0">
        <row r="9">
          <cell r="C9">
            <v>12.49</v>
          </cell>
        </row>
        <row r="69">
          <cell r="A69">
            <v>43712</v>
          </cell>
        </row>
        <row r="75">
          <cell r="B75" t="str">
            <v>Dell laptop Inspiron 17 3780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8"/>
  <sheetViews>
    <sheetView tabSelected="1" topLeftCell="B1" zoomScale="150" zoomScaleNormal="150" workbookViewId="0">
      <selection activeCell="G13" sqref="G13"/>
    </sheetView>
  </sheetViews>
  <sheetFormatPr defaultColWidth="11.5703125" defaultRowHeight="16.5" x14ac:dyDescent="0.3"/>
  <cols>
    <col min="1" max="1" width="10.140625" style="38" customWidth="1"/>
    <col min="2" max="2" width="3.140625" style="38" customWidth="1"/>
    <col min="3" max="3" width="39.140625" style="9" customWidth="1"/>
    <col min="4" max="4" width="14.7109375" style="9" customWidth="1"/>
    <col min="5" max="5" width="11.5703125" style="9"/>
    <col min="6" max="8" width="13.140625" style="9" customWidth="1"/>
    <col min="9" max="16384" width="11.5703125" style="9"/>
  </cols>
  <sheetData>
    <row r="1" spans="1:8" x14ac:dyDescent="0.3">
      <c r="F1" s="9" t="s">
        <v>140</v>
      </c>
      <c r="G1" s="9" t="s">
        <v>143</v>
      </c>
      <c r="H1" s="9" t="s">
        <v>145</v>
      </c>
    </row>
    <row r="2" spans="1:8" s="10" customFormat="1" x14ac:dyDescent="0.3">
      <c r="A2" s="10" t="s">
        <v>144</v>
      </c>
      <c r="B2" s="66"/>
      <c r="F2" s="67" t="s">
        <v>139</v>
      </c>
      <c r="G2" s="67"/>
      <c r="H2" s="67" t="s">
        <v>136</v>
      </c>
    </row>
    <row r="3" spans="1:8" s="10" customFormat="1" ht="12" customHeight="1" x14ac:dyDescent="0.3">
      <c r="A3" s="66"/>
      <c r="B3" s="66"/>
      <c r="F3" s="67"/>
      <c r="G3" s="67"/>
      <c r="H3" s="67"/>
    </row>
    <row r="4" spans="1:8" ht="33" x14ac:dyDescent="0.3">
      <c r="A4" s="37" t="s">
        <v>102</v>
      </c>
      <c r="B4" s="37"/>
      <c r="C4" s="23" t="s">
        <v>0</v>
      </c>
      <c r="D4" s="23" t="s">
        <v>1</v>
      </c>
      <c r="E4" s="23" t="s">
        <v>2</v>
      </c>
      <c r="F4" s="24" t="s">
        <v>3</v>
      </c>
      <c r="G4" s="24"/>
      <c r="H4" s="24" t="s">
        <v>3</v>
      </c>
    </row>
    <row r="5" spans="1:8" x14ac:dyDescent="0.3">
      <c r="A5" s="37"/>
      <c r="B5" s="37"/>
      <c r="C5" s="23"/>
      <c r="D5" s="23"/>
      <c r="E5" s="23"/>
      <c r="F5" s="24"/>
      <c r="G5" s="24"/>
      <c r="H5" s="24"/>
    </row>
    <row r="6" spans="1:8" x14ac:dyDescent="0.3">
      <c r="B6" s="17" t="s">
        <v>4</v>
      </c>
      <c r="D6" s="18"/>
      <c r="E6" s="25"/>
      <c r="F6" s="26"/>
      <c r="G6" s="26"/>
      <c r="H6" s="26"/>
    </row>
    <row r="7" spans="1:8" x14ac:dyDescent="0.3">
      <c r="A7" s="39">
        <v>1947</v>
      </c>
      <c r="B7" s="39"/>
      <c r="C7" s="18" t="s">
        <v>5</v>
      </c>
      <c r="D7" s="18" t="s">
        <v>6</v>
      </c>
      <c r="E7" s="19">
        <v>1</v>
      </c>
      <c r="F7" s="13"/>
      <c r="G7" s="13"/>
      <c r="H7" s="13"/>
    </row>
    <row r="8" spans="1:8" x14ac:dyDescent="0.3">
      <c r="A8" s="39">
        <v>2017</v>
      </c>
      <c r="B8" s="39"/>
      <c r="C8" s="18" t="s">
        <v>7</v>
      </c>
      <c r="D8" s="18" t="s">
        <v>8</v>
      </c>
      <c r="E8" s="19">
        <v>1</v>
      </c>
      <c r="F8" s="13">
        <v>166236</v>
      </c>
      <c r="G8" s="13">
        <f>H8-F8</f>
        <v>0</v>
      </c>
      <c r="H8" s="13">
        <v>166236</v>
      </c>
    </row>
    <row r="9" spans="1:8" x14ac:dyDescent="0.3">
      <c r="A9" s="38">
        <v>2017</v>
      </c>
      <c r="C9" s="18" t="s">
        <v>9</v>
      </c>
      <c r="D9" s="18" t="s">
        <v>10</v>
      </c>
      <c r="E9" s="19">
        <v>2</v>
      </c>
      <c r="F9" s="13">
        <f>2000+5890+629.5</f>
        <v>8519.5</v>
      </c>
      <c r="G9" s="13">
        <f t="shared" ref="G9:G12" si="0">H9-F9</f>
        <v>0</v>
      </c>
      <c r="H9" s="13">
        <f>2000+5890+629.5</f>
        <v>8519.5</v>
      </c>
    </row>
    <row r="10" spans="1:8" x14ac:dyDescent="0.3">
      <c r="A10" s="38" t="s">
        <v>11</v>
      </c>
      <c r="C10" s="18" t="s">
        <v>12</v>
      </c>
      <c r="D10" s="18" t="s">
        <v>10</v>
      </c>
      <c r="E10" s="19"/>
      <c r="F10" s="13">
        <f>1653.7+18+3.6</f>
        <v>1675.3</v>
      </c>
      <c r="G10" s="13">
        <f t="shared" si="0"/>
        <v>0</v>
      </c>
      <c r="H10" s="13">
        <f>1653.7+18+3.6</f>
        <v>1675.3</v>
      </c>
    </row>
    <row r="11" spans="1:8" x14ac:dyDescent="0.3">
      <c r="C11" s="18" t="s">
        <v>13</v>
      </c>
      <c r="D11" s="18" t="s">
        <v>14</v>
      </c>
      <c r="E11" s="19"/>
      <c r="F11" s="13">
        <v>232</v>
      </c>
      <c r="G11" s="13">
        <f t="shared" si="0"/>
        <v>0</v>
      </c>
      <c r="H11" s="13">
        <v>232</v>
      </c>
    </row>
    <row r="12" spans="1:8" x14ac:dyDescent="0.3">
      <c r="C12" s="9" t="s">
        <v>15</v>
      </c>
      <c r="E12" s="19"/>
      <c r="F12" s="14">
        <v>220</v>
      </c>
      <c r="G12" s="13">
        <f t="shared" si="0"/>
        <v>0</v>
      </c>
      <c r="H12" s="14">
        <v>220</v>
      </c>
    </row>
    <row r="13" spans="1:8" ht="9.75" customHeight="1" x14ac:dyDescent="0.3">
      <c r="E13" s="19"/>
      <c r="F13" s="14"/>
      <c r="G13" s="14"/>
      <c r="H13" s="14"/>
    </row>
    <row r="14" spans="1:8" x14ac:dyDescent="0.3">
      <c r="B14" s="17" t="s">
        <v>16</v>
      </c>
      <c r="D14" s="18"/>
      <c r="E14" s="19"/>
      <c r="F14" s="13"/>
      <c r="G14" s="13"/>
      <c r="H14" s="13"/>
    </row>
    <row r="15" spans="1:8" x14ac:dyDescent="0.3">
      <c r="A15" s="40" t="s">
        <v>17</v>
      </c>
      <c r="B15" s="40"/>
      <c r="C15" s="9" t="s">
        <v>18</v>
      </c>
      <c r="D15" s="18" t="s">
        <v>6</v>
      </c>
      <c r="E15" s="19">
        <v>1</v>
      </c>
      <c r="F15" s="13">
        <v>1</v>
      </c>
      <c r="G15" s="13">
        <f t="shared" ref="G15:G27" si="1">H15-F15</f>
        <v>0</v>
      </c>
      <c r="H15" s="13">
        <v>1</v>
      </c>
    </row>
    <row r="16" spans="1:8" x14ac:dyDescent="0.3">
      <c r="A16" s="41">
        <v>43556</v>
      </c>
      <c r="B16" s="41"/>
      <c r="C16" s="18" t="s">
        <v>19</v>
      </c>
      <c r="D16" s="18" t="s">
        <v>6</v>
      </c>
      <c r="E16" s="18"/>
      <c r="F16" s="28">
        <v>6001</v>
      </c>
      <c r="G16" s="13">
        <f t="shared" si="1"/>
        <v>0</v>
      </c>
      <c r="H16" s="28">
        <v>6001</v>
      </c>
    </row>
    <row r="17" spans="1:8" x14ac:dyDescent="0.3">
      <c r="A17" s="41">
        <v>43525</v>
      </c>
      <c r="B17" s="41"/>
      <c r="C17" s="18" t="s">
        <v>20</v>
      </c>
      <c r="D17" s="18" t="s">
        <v>6</v>
      </c>
      <c r="E17" s="18"/>
      <c r="F17" s="28">
        <v>142</v>
      </c>
      <c r="G17" s="13">
        <f t="shared" si="1"/>
        <v>0</v>
      </c>
      <c r="H17" s="28">
        <v>142</v>
      </c>
    </row>
    <row r="18" spans="1:8" x14ac:dyDescent="0.3">
      <c r="A18" s="41">
        <v>43497</v>
      </c>
      <c r="B18" s="41"/>
      <c r="C18" s="18" t="s">
        <v>21</v>
      </c>
      <c r="D18" s="18" t="s">
        <v>6</v>
      </c>
      <c r="E18" s="19"/>
      <c r="F18" s="13">
        <v>91.77</v>
      </c>
      <c r="G18" s="13">
        <f t="shared" si="1"/>
        <v>0</v>
      </c>
      <c r="H18" s="13">
        <v>91.77</v>
      </c>
    </row>
    <row r="19" spans="1:8" x14ac:dyDescent="0.3">
      <c r="A19" s="42">
        <v>45417</v>
      </c>
      <c r="B19" s="42"/>
      <c r="C19" s="18" t="s">
        <v>22</v>
      </c>
      <c r="D19" s="18"/>
      <c r="E19" s="19"/>
      <c r="F19" s="68">
        <v>9.89</v>
      </c>
      <c r="G19" s="13">
        <f t="shared" si="1"/>
        <v>0</v>
      </c>
      <c r="H19" s="68">
        <v>9.89</v>
      </c>
    </row>
    <row r="20" spans="1:8" x14ac:dyDescent="0.3">
      <c r="A20" s="41"/>
      <c r="B20" s="41"/>
      <c r="C20" s="18" t="s">
        <v>119</v>
      </c>
      <c r="D20" s="18" t="s">
        <v>6</v>
      </c>
      <c r="E20" s="19"/>
      <c r="F20" s="13">
        <v>59.9</v>
      </c>
      <c r="G20" s="13">
        <f t="shared" si="1"/>
        <v>0</v>
      </c>
      <c r="H20" s="13">
        <v>59.9</v>
      </c>
    </row>
    <row r="21" spans="1:8" x14ac:dyDescent="0.3">
      <c r="A21" s="41"/>
      <c r="B21" s="41"/>
      <c r="C21" s="9" t="s">
        <v>23</v>
      </c>
      <c r="D21" s="9" t="s">
        <v>6</v>
      </c>
      <c r="E21" s="19"/>
      <c r="F21" s="14">
        <v>150.13</v>
      </c>
      <c r="G21" s="13">
        <f t="shared" si="1"/>
        <v>0</v>
      </c>
      <c r="H21" s="14">
        <v>150.13</v>
      </c>
    </row>
    <row r="22" spans="1:8" x14ac:dyDescent="0.3">
      <c r="A22" s="42">
        <v>45432</v>
      </c>
      <c r="B22" s="42"/>
      <c r="C22" s="9" t="s">
        <v>146</v>
      </c>
      <c r="E22" s="19"/>
      <c r="F22" s="12">
        <v>606.23</v>
      </c>
      <c r="G22" s="13">
        <f t="shared" si="1"/>
        <v>0</v>
      </c>
      <c r="H22" s="12">
        <v>606.23</v>
      </c>
    </row>
    <row r="23" spans="1:8" s="20" customFormat="1" x14ac:dyDescent="0.3">
      <c r="A23" s="57">
        <v>45996</v>
      </c>
      <c r="B23" s="57"/>
      <c r="C23" s="20" t="s">
        <v>120</v>
      </c>
      <c r="D23" s="20" t="s">
        <v>63</v>
      </c>
      <c r="E23" s="21"/>
      <c r="F23" s="20">
        <v>0</v>
      </c>
      <c r="G23" s="13">
        <f t="shared" si="1"/>
        <v>5480</v>
      </c>
      <c r="H23" s="20">
        <v>5480</v>
      </c>
    </row>
    <row r="24" spans="1:8" x14ac:dyDescent="0.3">
      <c r="A24" s="41"/>
      <c r="B24" s="41"/>
      <c r="C24" s="9" t="s">
        <v>24</v>
      </c>
      <c r="D24" s="9" t="s">
        <v>6</v>
      </c>
      <c r="E24" s="19"/>
      <c r="F24" s="14">
        <v>171.46</v>
      </c>
      <c r="G24" s="13">
        <f t="shared" si="1"/>
        <v>0</v>
      </c>
      <c r="H24" s="14">
        <v>171.46</v>
      </c>
    </row>
    <row r="25" spans="1:8" x14ac:dyDescent="0.3">
      <c r="A25" s="41"/>
      <c r="B25" s="41"/>
      <c r="C25" s="9" t="s">
        <v>25</v>
      </c>
      <c r="E25" s="19"/>
      <c r="F25" s="14">
        <v>17.5</v>
      </c>
      <c r="G25" s="13">
        <f t="shared" si="1"/>
        <v>0</v>
      </c>
      <c r="H25" s="14">
        <v>17.5</v>
      </c>
    </row>
    <row r="26" spans="1:8" x14ac:dyDescent="0.3">
      <c r="A26" s="39">
        <v>2003</v>
      </c>
      <c r="B26" s="39"/>
      <c r="C26" s="18" t="s">
        <v>26</v>
      </c>
      <c r="D26" s="18" t="s">
        <v>8</v>
      </c>
      <c r="E26" s="19">
        <v>1</v>
      </c>
      <c r="F26" s="13">
        <v>1</v>
      </c>
      <c r="G26" s="13">
        <f t="shared" si="1"/>
        <v>0</v>
      </c>
      <c r="H26" s="13">
        <v>1</v>
      </c>
    </row>
    <row r="27" spans="1:8" x14ac:dyDescent="0.3">
      <c r="A27" s="39">
        <v>2014</v>
      </c>
      <c r="B27" s="39"/>
      <c r="C27" s="18" t="s">
        <v>27</v>
      </c>
      <c r="D27" s="18" t="s">
        <v>8</v>
      </c>
      <c r="E27" s="19"/>
      <c r="F27" s="13">
        <v>1</v>
      </c>
      <c r="G27" s="13">
        <f t="shared" si="1"/>
        <v>0</v>
      </c>
      <c r="H27" s="13">
        <v>1</v>
      </c>
    </row>
    <row r="28" spans="1:8" x14ac:dyDescent="0.3">
      <c r="C28" s="18" t="s">
        <v>28</v>
      </c>
      <c r="D28" s="18" t="s">
        <v>29</v>
      </c>
      <c r="E28" s="18"/>
      <c r="F28" s="28"/>
      <c r="G28" s="28"/>
      <c r="H28" s="28"/>
    </row>
    <row r="29" spans="1:8" ht="8.25" customHeight="1" x14ac:dyDescent="0.3">
      <c r="C29" s="18"/>
      <c r="D29" s="18"/>
      <c r="E29" s="18"/>
      <c r="F29" s="28"/>
      <c r="G29" s="28"/>
      <c r="H29" s="28"/>
    </row>
    <row r="30" spans="1:8" x14ac:dyDescent="0.3">
      <c r="B30" s="17" t="s">
        <v>30</v>
      </c>
      <c r="D30" s="18"/>
      <c r="E30" s="19"/>
      <c r="F30" s="13"/>
      <c r="G30" s="13"/>
      <c r="H30" s="13"/>
    </row>
    <row r="31" spans="1:8" x14ac:dyDescent="0.3">
      <c r="A31" s="45">
        <v>42917</v>
      </c>
      <c r="B31" s="45"/>
      <c r="C31" s="18" t="s">
        <v>31</v>
      </c>
      <c r="D31" s="18" t="s">
        <v>6</v>
      </c>
      <c r="E31" s="19"/>
      <c r="F31" s="13">
        <v>380.8</v>
      </c>
      <c r="G31" s="13">
        <f t="shared" ref="G31:G37" si="2">H31-F31</f>
        <v>0</v>
      </c>
      <c r="H31" s="13">
        <v>380.8</v>
      </c>
    </row>
    <row r="32" spans="1:8" x14ac:dyDescent="0.3">
      <c r="A32" s="38" t="s">
        <v>32</v>
      </c>
      <c r="C32" s="18" t="s">
        <v>33</v>
      </c>
      <c r="D32" s="18" t="s">
        <v>6</v>
      </c>
      <c r="E32" s="19"/>
      <c r="F32" s="13">
        <f>88+250</f>
        <v>338</v>
      </c>
      <c r="G32" s="13">
        <f t="shared" si="2"/>
        <v>0</v>
      </c>
      <c r="H32" s="13">
        <f>88+250</f>
        <v>338</v>
      </c>
    </row>
    <row r="33" spans="1:8" x14ac:dyDescent="0.3">
      <c r="A33" s="39">
        <v>2017</v>
      </c>
      <c r="B33" s="39"/>
      <c r="C33" s="18" t="s">
        <v>34</v>
      </c>
      <c r="D33" s="18" t="s">
        <v>6</v>
      </c>
      <c r="E33" s="19"/>
      <c r="F33" s="13">
        <v>3705</v>
      </c>
      <c r="G33" s="13">
        <f t="shared" si="2"/>
        <v>0</v>
      </c>
      <c r="H33" s="13">
        <v>3705</v>
      </c>
    </row>
    <row r="34" spans="1:8" x14ac:dyDescent="0.3">
      <c r="A34" s="43">
        <v>43451</v>
      </c>
      <c r="B34" s="43"/>
      <c r="C34" s="18" t="s">
        <v>35</v>
      </c>
      <c r="D34" s="18" t="s">
        <v>6</v>
      </c>
      <c r="E34" s="19"/>
      <c r="F34" s="13">
        <v>20462</v>
      </c>
      <c r="G34" s="13">
        <f t="shared" si="2"/>
        <v>0</v>
      </c>
      <c r="H34" s="13">
        <v>20462</v>
      </c>
    </row>
    <row r="35" spans="1:8" x14ac:dyDescent="0.3">
      <c r="A35" s="38" t="s">
        <v>36</v>
      </c>
      <c r="C35" s="18" t="s">
        <v>37</v>
      </c>
      <c r="D35" s="18" t="s">
        <v>6</v>
      </c>
      <c r="E35" s="19"/>
      <c r="F35" s="13">
        <v>1654</v>
      </c>
      <c r="G35" s="13">
        <f t="shared" si="2"/>
        <v>0</v>
      </c>
      <c r="H35" s="13">
        <v>1654</v>
      </c>
    </row>
    <row r="36" spans="1:8" x14ac:dyDescent="0.3">
      <c r="A36" s="46" t="s">
        <v>121</v>
      </c>
      <c r="B36" s="46"/>
      <c r="C36" s="18" t="s">
        <v>38</v>
      </c>
      <c r="D36" s="18" t="s">
        <v>6</v>
      </c>
      <c r="E36" s="19"/>
      <c r="F36" s="14">
        <v>6894.66</v>
      </c>
      <c r="G36" s="13">
        <f t="shared" si="2"/>
        <v>0</v>
      </c>
      <c r="H36" s="14">
        <v>6894.66</v>
      </c>
    </row>
    <row r="37" spans="1:8" x14ac:dyDescent="0.3">
      <c r="A37" s="46" t="s">
        <v>122</v>
      </c>
      <c r="B37" s="46"/>
      <c r="C37" s="9" t="s">
        <v>39</v>
      </c>
      <c r="D37" s="9" t="s">
        <v>6</v>
      </c>
      <c r="E37" s="19"/>
      <c r="F37" s="14">
        <v>246.03</v>
      </c>
      <c r="G37" s="13">
        <f t="shared" si="2"/>
        <v>0</v>
      </c>
      <c r="H37" s="14">
        <v>246.03</v>
      </c>
    </row>
    <row r="38" spans="1:8" ht="8.25" customHeight="1" x14ac:dyDescent="0.3">
      <c r="A38" s="41"/>
      <c r="B38" s="41"/>
      <c r="E38" s="19"/>
      <c r="F38" s="14"/>
      <c r="G38" s="14"/>
      <c r="H38" s="14"/>
    </row>
    <row r="39" spans="1:8" x14ac:dyDescent="0.3">
      <c r="B39" s="17" t="s">
        <v>40</v>
      </c>
      <c r="D39" s="18"/>
      <c r="E39" s="19"/>
      <c r="F39" s="13"/>
      <c r="G39" s="13"/>
      <c r="H39" s="13"/>
    </row>
    <row r="40" spans="1:8" x14ac:dyDescent="0.3">
      <c r="A40" s="42">
        <v>45413</v>
      </c>
      <c r="B40" s="42"/>
      <c r="C40" s="9" t="s">
        <v>41</v>
      </c>
      <c r="D40" s="18" t="s">
        <v>42</v>
      </c>
      <c r="E40" s="19"/>
      <c r="F40" s="13">
        <v>7.95</v>
      </c>
      <c r="G40" s="13">
        <f t="shared" ref="G40:G53" si="3">H40-F40</f>
        <v>0</v>
      </c>
      <c r="H40" s="13">
        <v>7.95</v>
      </c>
    </row>
    <row r="41" spans="1:8" x14ac:dyDescent="0.3">
      <c r="A41" s="50">
        <v>45604</v>
      </c>
      <c r="B41" s="50"/>
      <c r="C41" s="36" t="s">
        <v>43</v>
      </c>
      <c r="D41" s="34"/>
      <c r="E41" s="35"/>
      <c r="F41" s="69">
        <v>28.28</v>
      </c>
      <c r="G41" s="13">
        <f t="shared" si="3"/>
        <v>0</v>
      </c>
      <c r="H41" s="69">
        <v>28.28</v>
      </c>
    </row>
    <row r="42" spans="1:8" s="63" customFormat="1" x14ac:dyDescent="0.3">
      <c r="A42" s="62">
        <v>45749</v>
      </c>
      <c r="B42" s="62"/>
      <c r="C42" s="63" t="s">
        <v>132</v>
      </c>
      <c r="D42" s="64" t="s">
        <v>45</v>
      </c>
      <c r="E42" s="65"/>
      <c r="F42" s="70">
        <v>0</v>
      </c>
      <c r="G42" s="13">
        <f t="shared" si="3"/>
        <v>6.47</v>
      </c>
      <c r="H42" s="70">
        <v>6.47</v>
      </c>
    </row>
    <row r="43" spans="1:8" x14ac:dyDescent="0.3">
      <c r="C43" s="9" t="s">
        <v>44</v>
      </c>
      <c r="D43" s="9" t="s">
        <v>45</v>
      </c>
      <c r="E43" s="19"/>
      <c r="F43" s="14">
        <v>173.5</v>
      </c>
      <c r="G43" s="13">
        <f t="shared" si="3"/>
        <v>0</v>
      </c>
      <c r="H43" s="14">
        <v>173.5</v>
      </c>
    </row>
    <row r="44" spans="1:8" x14ac:dyDescent="0.3">
      <c r="A44" s="41">
        <v>43586</v>
      </c>
      <c r="B44" s="41"/>
      <c r="C44" s="18" t="str">
        <f>'[1] changes'!B75</f>
        <v>Dell laptop Inspiron 17 3780</v>
      </c>
      <c r="D44" s="9" t="s">
        <v>45</v>
      </c>
      <c r="E44" s="19"/>
      <c r="F44" s="27">
        <v>624</v>
      </c>
      <c r="G44" s="13">
        <f t="shared" si="3"/>
        <v>0</v>
      </c>
      <c r="H44" s="27">
        <v>624</v>
      </c>
    </row>
    <row r="45" spans="1:8" x14ac:dyDescent="0.3">
      <c r="A45" s="56">
        <v>43405</v>
      </c>
      <c r="B45" s="56"/>
      <c r="C45" s="48" t="s">
        <v>46</v>
      </c>
      <c r="D45" s="49" t="s">
        <v>45</v>
      </c>
      <c r="E45" s="48"/>
      <c r="F45" s="72">
        <v>116.66</v>
      </c>
      <c r="G45" s="13">
        <f t="shared" si="3"/>
        <v>-116.66</v>
      </c>
      <c r="H45" s="72">
        <v>0</v>
      </c>
    </row>
    <row r="46" spans="1:8" x14ac:dyDescent="0.3">
      <c r="A46" s="51">
        <v>46232</v>
      </c>
      <c r="B46" s="51"/>
      <c r="C46" s="52" t="s">
        <v>125</v>
      </c>
      <c r="D46" s="53" t="s">
        <v>56</v>
      </c>
      <c r="E46" s="54"/>
      <c r="F46" s="55">
        <v>0</v>
      </c>
      <c r="G46" s="55">
        <v>32.5</v>
      </c>
      <c r="H46" s="55">
        <v>32.5</v>
      </c>
    </row>
    <row r="47" spans="1:8" x14ac:dyDescent="0.3">
      <c r="A47" s="41">
        <v>42887</v>
      </c>
      <c r="B47" s="41"/>
      <c r="C47" s="18" t="s">
        <v>47</v>
      </c>
      <c r="D47" s="9" t="s">
        <v>42</v>
      </c>
      <c r="E47" s="19"/>
      <c r="F47" s="13">
        <v>96.42</v>
      </c>
      <c r="G47" s="13">
        <f t="shared" si="3"/>
        <v>0</v>
      </c>
      <c r="H47" s="13">
        <v>96.42</v>
      </c>
    </row>
    <row r="48" spans="1:8" x14ac:dyDescent="0.3">
      <c r="A48" s="45">
        <v>42430</v>
      </c>
      <c r="B48" s="45"/>
      <c r="C48" s="18" t="s">
        <v>48</v>
      </c>
      <c r="D48" s="9" t="s">
        <v>42</v>
      </c>
      <c r="E48" s="19"/>
      <c r="F48" s="13">
        <v>22.99</v>
      </c>
      <c r="G48" s="13">
        <f t="shared" si="3"/>
        <v>0</v>
      </c>
      <c r="H48" s="13">
        <v>22.99</v>
      </c>
    </row>
    <row r="49" spans="1:9" x14ac:dyDescent="0.3">
      <c r="A49" s="41">
        <v>43313</v>
      </c>
      <c r="B49" s="41"/>
      <c r="C49" s="9" t="s">
        <v>118</v>
      </c>
      <c r="D49" s="9" t="s">
        <v>42</v>
      </c>
      <c r="F49" s="14">
        <v>508</v>
      </c>
      <c r="G49" s="13">
        <f t="shared" si="3"/>
        <v>0</v>
      </c>
      <c r="H49" s="14">
        <v>508</v>
      </c>
    </row>
    <row r="50" spans="1:9" x14ac:dyDescent="0.3">
      <c r="A50" s="41"/>
      <c r="B50" s="41"/>
      <c r="C50" s="73" t="s">
        <v>49</v>
      </c>
      <c r="D50" s="73" t="s">
        <v>45</v>
      </c>
      <c r="E50" s="73"/>
      <c r="F50" s="74">
        <v>69.5</v>
      </c>
      <c r="G50" s="75">
        <f t="shared" si="3"/>
        <v>0</v>
      </c>
      <c r="H50" s="74">
        <v>69.5</v>
      </c>
      <c r="I50" s="9" t="s">
        <v>141</v>
      </c>
    </row>
    <row r="51" spans="1:9" x14ac:dyDescent="0.3">
      <c r="A51" s="41"/>
      <c r="B51" s="41"/>
      <c r="C51" s="9" t="s">
        <v>50</v>
      </c>
      <c r="D51" s="9" t="s">
        <v>45</v>
      </c>
      <c r="F51" s="14">
        <v>33.32</v>
      </c>
      <c r="G51" s="13">
        <f t="shared" si="3"/>
        <v>0</v>
      </c>
      <c r="H51" s="14">
        <v>33.32</v>
      </c>
    </row>
    <row r="52" spans="1:9" x14ac:dyDescent="0.3">
      <c r="A52" s="42">
        <v>45260</v>
      </c>
      <c r="B52" s="42"/>
      <c r="C52" s="9" t="s">
        <v>51</v>
      </c>
      <c r="D52" s="9" t="s">
        <v>45</v>
      </c>
      <c r="F52" s="14">
        <v>58.32</v>
      </c>
      <c r="G52" s="13">
        <f t="shared" si="3"/>
        <v>0</v>
      </c>
      <c r="H52" s="14">
        <v>58.32</v>
      </c>
    </row>
    <row r="53" spans="1:9" x14ac:dyDescent="0.3">
      <c r="A53" s="42">
        <v>45202</v>
      </c>
      <c r="B53" s="42"/>
      <c r="C53" s="9" t="s">
        <v>52</v>
      </c>
      <c r="D53" s="9" t="s">
        <v>42</v>
      </c>
      <c r="F53" s="14">
        <v>20.82</v>
      </c>
      <c r="G53" s="13">
        <f t="shared" si="3"/>
        <v>0</v>
      </c>
      <c r="H53" s="14">
        <v>20.82</v>
      </c>
    </row>
    <row r="54" spans="1:9" ht="10.5" customHeight="1" x14ac:dyDescent="0.3">
      <c r="A54" s="41"/>
      <c r="B54" s="41"/>
      <c r="F54" s="14"/>
      <c r="G54" s="14"/>
      <c r="H54" s="14"/>
    </row>
    <row r="55" spans="1:9" x14ac:dyDescent="0.3">
      <c r="A55" s="41"/>
      <c r="B55" s="10" t="s">
        <v>53</v>
      </c>
      <c r="F55" s="14"/>
      <c r="G55" s="14"/>
      <c r="H55" s="14"/>
    </row>
    <row r="56" spans="1:9" x14ac:dyDescent="0.3">
      <c r="A56" s="42">
        <v>45503</v>
      </c>
      <c r="B56" s="42"/>
      <c r="C56" s="12" t="s">
        <v>54</v>
      </c>
      <c r="F56" s="12">
        <v>6.78</v>
      </c>
      <c r="G56" s="13">
        <f t="shared" ref="G56:G67" si="4">H56-F56</f>
        <v>0</v>
      </c>
      <c r="H56" s="12">
        <v>6.78</v>
      </c>
    </row>
    <row r="57" spans="1:9" x14ac:dyDescent="0.3">
      <c r="A57" s="42">
        <v>45265</v>
      </c>
      <c r="B57" s="42"/>
      <c r="C57" s="9" t="s">
        <v>55</v>
      </c>
      <c r="D57" s="18" t="s">
        <v>56</v>
      </c>
      <c r="F57" s="14">
        <v>37.479999999999997</v>
      </c>
      <c r="G57" s="13">
        <f t="shared" si="4"/>
        <v>0</v>
      </c>
      <c r="H57" s="14">
        <v>37.479999999999997</v>
      </c>
    </row>
    <row r="58" spans="1:9" x14ac:dyDescent="0.3">
      <c r="A58" s="41">
        <v>43466</v>
      </c>
      <c r="B58" s="41"/>
      <c r="C58" s="18" t="s">
        <v>57</v>
      </c>
      <c r="D58" s="18" t="s">
        <v>56</v>
      </c>
      <c r="E58" s="19"/>
      <c r="F58" s="13">
        <v>15</v>
      </c>
      <c r="G58" s="13">
        <f t="shared" si="4"/>
        <v>0</v>
      </c>
      <c r="H58" s="13">
        <v>15</v>
      </c>
    </row>
    <row r="59" spans="1:9" x14ac:dyDescent="0.3">
      <c r="A59" s="41"/>
      <c r="B59" s="41"/>
      <c r="C59" s="18" t="s">
        <v>58</v>
      </c>
      <c r="E59" s="19"/>
      <c r="F59" s="28">
        <v>45.67</v>
      </c>
      <c r="G59" s="13">
        <f t="shared" si="4"/>
        <v>0</v>
      </c>
      <c r="H59" s="28">
        <v>45.67</v>
      </c>
    </row>
    <row r="60" spans="1:9" x14ac:dyDescent="0.3">
      <c r="A60" s="41"/>
      <c r="B60" s="41"/>
      <c r="C60" s="18" t="s">
        <v>124</v>
      </c>
      <c r="D60" s="18" t="s">
        <v>56</v>
      </c>
      <c r="E60" s="19"/>
      <c r="F60" s="13">
        <v>7.91</v>
      </c>
      <c r="G60" s="13">
        <f t="shared" si="4"/>
        <v>0</v>
      </c>
      <c r="H60" s="13">
        <v>7.91</v>
      </c>
    </row>
    <row r="61" spans="1:9" x14ac:dyDescent="0.3">
      <c r="A61" s="41">
        <v>44166</v>
      </c>
      <c r="B61" s="41"/>
      <c r="C61" s="9" t="s">
        <v>59</v>
      </c>
      <c r="D61" s="18" t="s">
        <v>56</v>
      </c>
      <c r="E61" s="19"/>
      <c r="F61" s="14">
        <v>23.29</v>
      </c>
      <c r="G61" s="13">
        <f t="shared" si="4"/>
        <v>0</v>
      </c>
      <c r="H61" s="14">
        <v>23.29</v>
      </c>
    </row>
    <row r="62" spans="1:9" x14ac:dyDescent="0.3">
      <c r="A62" s="41">
        <v>44228</v>
      </c>
      <c r="B62" s="41"/>
      <c r="C62" s="9" t="s">
        <v>60</v>
      </c>
      <c r="D62" s="18" t="s">
        <v>56</v>
      </c>
      <c r="E62" s="19"/>
      <c r="F62" s="14">
        <f>9.98-1.66</f>
        <v>8.32</v>
      </c>
      <c r="G62" s="13">
        <f t="shared" si="4"/>
        <v>0</v>
      </c>
      <c r="H62" s="14">
        <f>9.98-1.66</f>
        <v>8.32</v>
      </c>
    </row>
    <row r="63" spans="1:9" x14ac:dyDescent="0.3">
      <c r="A63" s="41"/>
      <c r="B63" s="41"/>
      <c r="C63" s="9" t="s">
        <v>61</v>
      </c>
      <c r="D63" s="9" t="s">
        <v>45</v>
      </c>
      <c r="F63" s="14">
        <v>24.99</v>
      </c>
      <c r="G63" s="13">
        <f t="shared" si="4"/>
        <v>0</v>
      </c>
      <c r="H63" s="14">
        <v>24.99</v>
      </c>
    </row>
    <row r="64" spans="1:9" x14ac:dyDescent="0.3">
      <c r="A64" s="41"/>
      <c r="B64" s="41"/>
      <c r="C64" s="9" t="s">
        <v>62</v>
      </c>
      <c r="D64" s="9" t="s">
        <v>63</v>
      </c>
      <c r="F64" s="14">
        <v>32.5</v>
      </c>
      <c r="G64" s="13">
        <f t="shared" si="4"/>
        <v>0</v>
      </c>
      <c r="H64" s="14">
        <v>32.5</v>
      </c>
    </row>
    <row r="65" spans="1:8" x14ac:dyDescent="0.3">
      <c r="A65" s="41"/>
      <c r="B65" s="41"/>
      <c r="C65" s="9" t="s">
        <v>64</v>
      </c>
      <c r="D65" s="9" t="s">
        <v>65</v>
      </c>
      <c r="F65" s="14">
        <v>20</v>
      </c>
      <c r="G65" s="13">
        <f t="shared" si="4"/>
        <v>0</v>
      </c>
      <c r="H65" s="14">
        <v>20</v>
      </c>
    </row>
    <row r="66" spans="1:8" x14ac:dyDescent="0.3">
      <c r="A66" s="42">
        <v>45045</v>
      </c>
      <c r="B66" s="42"/>
      <c r="C66" s="9" t="s">
        <v>66</v>
      </c>
      <c r="D66" s="9" t="s">
        <v>42</v>
      </c>
      <c r="F66" s="14">
        <v>62.97</v>
      </c>
      <c r="G66" s="13">
        <f t="shared" si="4"/>
        <v>0</v>
      </c>
      <c r="H66" s="14">
        <v>62.97</v>
      </c>
    </row>
    <row r="67" spans="1:8" x14ac:dyDescent="0.3">
      <c r="A67" s="42">
        <v>45049</v>
      </c>
      <c r="B67" s="42"/>
      <c r="C67" s="9" t="s">
        <v>67</v>
      </c>
      <c r="D67" s="9" t="s">
        <v>42</v>
      </c>
      <c r="F67" s="14">
        <v>22.07</v>
      </c>
      <c r="G67" s="13">
        <f t="shared" si="4"/>
        <v>0</v>
      </c>
      <c r="H67" s="14">
        <v>22.07</v>
      </c>
    </row>
    <row r="68" spans="1:8" ht="8.25" customHeight="1" x14ac:dyDescent="0.3">
      <c r="A68" s="41"/>
      <c r="B68" s="41"/>
      <c r="F68" s="14"/>
      <c r="G68" s="14"/>
      <c r="H68" s="14"/>
    </row>
    <row r="69" spans="1:8" x14ac:dyDescent="0.3">
      <c r="B69" s="17" t="s">
        <v>68</v>
      </c>
      <c r="D69" s="18"/>
      <c r="E69" s="19"/>
      <c r="F69" s="13"/>
      <c r="G69" s="13"/>
      <c r="H69" s="13"/>
    </row>
    <row r="70" spans="1:8" x14ac:dyDescent="0.3">
      <c r="C70" s="18" t="s">
        <v>69</v>
      </c>
      <c r="D70" s="18" t="s">
        <v>8</v>
      </c>
      <c r="E70" s="19"/>
      <c r="F70" s="13">
        <v>2000</v>
      </c>
      <c r="G70" s="13">
        <f t="shared" ref="G70:G74" si="5">H70-F70</f>
        <v>0</v>
      </c>
      <c r="H70" s="13">
        <v>2000</v>
      </c>
    </row>
    <row r="71" spans="1:8" x14ac:dyDescent="0.3">
      <c r="C71" s="18" t="s">
        <v>70</v>
      </c>
      <c r="D71" s="18" t="s">
        <v>71</v>
      </c>
      <c r="E71" s="19"/>
      <c r="F71" s="13">
        <v>130</v>
      </c>
      <c r="G71" s="13">
        <f t="shared" si="5"/>
        <v>0</v>
      </c>
      <c r="H71" s="13">
        <v>130</v>
      </c>
    </row>
    <row r="72" spans="1:8" x14ac:dyDescent="0.3">
      <c r="C72" s="18" t="s">
        <v>72</v>
      </c>
      <c r="D72" s="18" t="s">
        <v>65</v>
      </c>
      <c r="E72" s="19"/>
      <c r="F72" s="13">
        <v>0</v>
      </c>
      <c r="G72" s="13">
        <f t="shared" si="5"/>
        <v>0</v>
      </c>
      <c r="H72" s="13">
        <v>0</v>
      </c>
    </row>
    <row r="73" spans="1:8" x14ac:dyDescent="0.3">
      <c r="C73" s="18" t="s">
        <v>69</v>
      </c>
      <c r="D73" s="18" t="s">
        <v>29</v>
      </c>
      <c r="E73" s="19"/>
      <c r="F73" s="13">
        <v>300</v>
      </c>
      <c r="G73" s="13">
        <f t="shared" si="5"/>
        <v>0</v>
      </c>
      <c r="H73" s="13">
        <v>300</v>
      </c>
    </row>
    <row r="74" spans="1:8" x14ac:dyDescent="0.3">
      <c r="C74" s="18" t="s">
        <v>73</v>
      </c>
      <c r="D74" s="18" t="str">
        <f>C74</f>
        <v>Bus Shelter Riverside Road</v>
      </c>
      <c r="E74" s="19"/>
      <c r="F74" s="13">
        <v>12.49</v>
      </c>
      <c r="G74" s="13">
        <f t="shared" si="5"/>
        <v>0</v>
      </c>
      <c r="H74" s="13">
        <v>12.49</v>
      </c>
    </row>
    <row r="75" spans="1:8" ht="8.25" customHeight="1" x14ac:dyDescent="0.3">
      <c r="A75" s="41"/>
      <c r="B75" s="41"/>
      <c r="C75" s="18"/>
      <c r="D75" s="18"/>
      <c r="E75" s="19"/>
      <c r="F75" s="13"/>
      <c r="G75" s="13"/>
      <c r="H75" s="13"/>
    </row>
    <row r="76" spans="1:8" x14ac:dyDescent="0.3">
      <c r="B76" s="17" t="s">
        <v>107</v>
      </c>
    </row>
    <row r="77" spans="1:8" x14ac:dyDescent="0.3">
      <c r="B77" s="17"/>
      <c r="C77" s="9" t="s">
        <v>6</v>
      </c>
      <c r="D77" s="18" t="s">
        <v>77</v>
      </c>
      <c r="E77" s="19"/>
      <c r="F77" s="13">
        <v>237</v>
      </c>
      <c r="G77" s="13">
        <f t="shared" ref="G77:G80" si="6">H77-F77</f>
        <v>0</v>
      </c>
      <c r="H77" s="13">
        <v>237</v>
      </c>
    </row>
    <row r="78" spans="1:8" x14ac:dyDescent="0.3">
      <c r="C78" s="18" t="s">
        <v>78</v>
      </c>
      <c r="D78" s="18" t="s">
        <v>78</v>
      </c>
      <c r="E78" s="19"/>
      <c r="F78" s="13">
        <v>237</v>
      </c>
      <c r="G78" s="13">
        <f t="shared" si="6"/>
        <v>0</v>
      </c>
      <c r="H78" s="13">
        <v>237</v>
      </c>
    </row>
    <row r="79" spans="1:8" x14ac:dyDescent="0.3">
      <c r="C79" s="18" t="s">
        <v>127</v>
      </c>
      <c r="D79" s="18" t="s">
        <v>79</v>
      </c>
      <c r="E79" s="19"/>
      <c r="F79" s="13">
        <v>237</v>
      </c>
      <c r="G79" s="13">
        <f t="shared" si="6"/>
        <v>0</v>
      </c>
      <c r="H79" s="13">
        <v>237</v>
      </c>
    </row>
    <row r="80" spans="1:8" x14ac:dyDescent="0.3">
      <c r="C80" s="18" t="s">
        <v>128</v>
      </c>
      <c r="D80" s="18" t="s">
        <v>80</v>
      </c>
      <c r="E80" s="19"/>
      <c r="F80" s="13">
        <v>246</v>
      </c>
      <c r="G80" s="13">
        <f t="shared" si="6"/>
        <v>0</v>
      </c>
      <c r="H80" s="13">
        <v>246</v>
      </c>
    </row>
    <row r="81" spans="1:8" s="20" customFormat="1" x14ac:dyDescent="0.3">
      <c r="A81" s="58"/>
      <c r="B81" s="58"/>
      <c r="C81" s="48" t="s">
        <v>81</v>
      </c>
      <c r="E81" s="21"/>
      <c r="F81" s="33"/>
      <c r="G81" s="33"/>
      <c r="H81" s="33"/>
    </row>
    <row r="82" spans="1:8" x14ac:dyDescent="0.3">
      <c r="A82" s="59">
        <v>46298</v>
      </c>
      <c r="B82" s="59"/>
      <c r="C82" s="64" t="s">
        <v>147</v>
      </c>
      <c r="D82" s="60" t="s">
        <v>148</v>
      </c>
      <c r="E82" s="21"/>
      <c r="F82" s="33">
        <v>0</v>
      </c>
      <c r="G82" s="13">
        <f t="shared" ref="G82" si="7">H82-F82</f>
        <v>125.5</v>
      </c>
      <c r="H82" s="33">
        <v>125.5</v>
      </c>
    </row>
    <row r="83" spans="1:8" x14ac:dyDescent="0.3">
      <c r="A83" s="44"/>
      <c r="B83" s="61" t="s">
        <v>131</v>
      </c>
      <c r="C83" s="18"/>
      <c r="D83" s="18"/>
      <c r="E83" s="19"/>
      <c r="F83" s="13"/>
      <c r="G83" s="13"/>
      <c r="H83" s="13"/>
    </row>
    <row r="84" spans="1:8" x14ac:dyDescent="0.3">
      <c r="C84" s="18" t="s">
        <v>82</v>
      </c>
      <c r="D84" s="18" t="s">
        <v>29</v>
      </c>
      <c r="E84" s="18"/>
      <c r="F84" s="28">
        <v>145</v>
      </c>
      <c r="G84" s="13">
        <f t="shared" ref="G84:G94" si="8">H84-F84</f>
        <v>0</v>
      </c>
      <c r="H84" s="28">
        <v>145</v>
      </c>
    </row>
    <row r="85" spans="1:8" x14ac:dyDescent="0.3">
      <c r="C85" s="60" t="s">
        <v>126</v>
      </c>
      <c r="D85" s="60" t="s">
        <v>8</v>
      </c>
      <c r="E85" s="60"/>
      <c r="F85" s="72">
        <v>0</v>
      </c>
      <c r="G85" s="13">
        <f>H85-F85</f>
        <v>1</v>
      </c>
      <c r="H85" s="72">
        <v>1</v>
      </c>
    </row>
    <row r="86" spans="1:8" x14ac:dyDescent="0.3">
      <c r="B86" s="17" t="s">
        <v>87</v>
      </c>
    </row>
    <row r="87" spans="1:8" x14ac:dyDescent="0.3">
      <c r="C87" s="18" t="s">
        <v>88</v>
      </c>
      <c r="D87" s="18" t="s">
        <v>129</v>
      </c>
      <c r="E87" s="19"/>
      <c r="F87" s="13">
        <v>231</v>
      </c>
      <c r="G87" s="13">
        <f t="shared" si="8"/>
        <v>0</v>
      </c>
      <c r="H87" s="13">
        <v>231</v>
      </c>
    </row>
    <row r="88" spans="1:8" x14ac:dyDescent="0.3">
      <c r="A88" s="47" t="s">
        <v>123</v>
      </c>
      <c r="B88" s="47"/>
      <c r="C88" s="29" t="s">
        <v>89</v>
      </c>
      <c r="D88" s="29" t="s">
        <v>130</v>
      </c>
      <c r="E88" s="19"/>
      <c r="F88" s="13">
        <v>263</v>
      </c>
      <c r="G88" s="13">
        <f t="shared" si="8"/>
        <v>0</v>
      </c>
      <c r="H88" s="13">
        <v>263</v>
      </c>
    </row>
    <row r="89" spans="1:8" x14ac:dyDescent="0.3">
      <c r="C89" s="18" t="s">
        <v>90</v>
      </c>
      <c r="D89" s="18" t="s">
        <v>78</v>
      </c>
      <c r="E89" s="19"/>
      <c r="F89" s="28"/>
      <c r="G89" s="28"/>
      <c r="H89" s="28"/>
    </row>
    <row r="90" spans="1:8" x14ac:dyDescent="0.3">
      <c r="C90" s="18" t="s">
        <v>91</v>
      </c>
      <c r="D90" s="18" t="s">
        <v>6</v>
      </c>
      <c r="E90" s="19"/>
      <c r="F90" s="13">
        <f>2*268</f>
        <v>536</v>
      </c>
      <c r="G90" s="13">
        <f t="shared" si="8"/>
        <v>0</v>
      </c>
      <c r="H90" s="13">
        <f>2*268</f>
        <v>536</v>
      </c>
    </row>
    <row r="91" spans="1:8" x14ac:dyDescent="0.3">
      <c r="C91" s="18" t="s">
        <v>92</v>
      </c>
      <c r="D91" s="18" t="s">
        <v>6</v>
      </c>
      <c r="E91" s="18"/>
      <c r="F91" s="13">
        <f>8*231</f>
        <v>1848</v>
      </c>
      <c r="G91" s="13">
        <f t="shared" si="8"/>
        <v>0</v>
      </c>
      <c r="H91" s="13">
        <f>8*231</f>
        <v>1848</v>
      </c>
    </row>
    <row r="92" spans="1:8" x14ac:dyDescent="0.3">
      <c r="C92" s="18" t="s">
        <v>93</v>
      </c>
      <c r="D92" s="18" t="s">
        <v>6</v>
      </c>
      <c r="E92" s="18"/>
      <c r="F92" s="28">
        <f>3*260</f>
        <v>780</v>
      </c>
      <c r="G92" s="13">
        <f t="shared" si="8"/>
        <v>0</v>
      </c>
      <c r="H92" s="28">
        <f>3*260</f>
        <v>780</v>
      </c>
    </row>
    <row r="93" spans="1:8" x14ac:dyDescent="0.3">
      <c r="C93" s="18" t="s">
        <v>94</v>
      </c>
      <c r="D93" s="18" t="s">
        <v>6</v>
      </c>
      <c r="E93" s="18"/>
      <c r="F93" s="28">
        <v>1</v>
      </c>
      <c r="G93" s="13">
        <f t="shared" si="8"/>
        <v>0</v>
      </c>
      <c r="H93" s="28">
        <v>1</v>
      </c>
    </row>
    <row r="94" spans="1:8" x14ac:dyDescent="0.3">
      <c r="C94" s="9" t="s">
        <v>95</v>
      </c>
      <c r="D94" s="9" t="s">
        <v>6</v>
      </c>
      <c r="E94" s="18"/>
      <c r="F94" s="28">
        <v>1</v>
      </c>
      <c r="G94" s="13">
        <f t="shared" si="8"/>
        <v>0</v>
      </c>
      <c r="H94" s="28">
        <v>1</v>
      </c>
    </row>
    <row r="95" spans="1:8" ht="9.75" customHeight="1" x14ac:dyDescent="0.3">
      <c r="A95" s="44"/>
      <c r="B95" s="44"/>
      <c r="C95" s="18"/>
      <c r="D95" s="18"/>
      <c r="E95" s="18"/>
      <c r="F95" s="28"/>
      <c r="G95" s="28"/>
      <c r="H95" s="28"/>
    </row>
    <row r="96" spans="1:8" x14ac:dyDescent="0.3">
      <c r="A96" s="44"/>
      <c r="B96" s="61" t="s">
        <v>134</v>
      </c>
      <c r="C96" s="17"/>
      <c r="D96" s="18"/>
      <c r="E96" s="18"/>
      <c r="F96" s="28"/>
      <c r="G96" s="28"/>
      <c r="H96" s="28"/>
    </row>
    <row r="97" spans="1:8" x14ac:dyDescent="0.3">
      <c r="A97" s="40" t="s">
        <v>135</v>
      </c>
      <c r="B97" s="40"/>
      <c r="C97" s="18" t="s">
        <v>97</v>
      </c>
      <c r="D97" s="18" t="s">
        <v>98</v>
      </c>
      <c r="E97" s="18"/>
      <c r="F97" s="28">
        <v>939</v>
      </c>
      <c r="G97" s="13">
        <f t="shared" ref="G97:G103" si="9">H97-F97</f>
        <v>0</v>
      </c>
      <c r="H97" s="28">
        <v>939</v>
      </c>
    </row>
    <row r="98" spans="1:8" x14ac:dyDescent="0.3">
      <c r="B98" s="9"/>
      <c r="C98" s="18" t="s">
        <v>74</v>
      </c>
      <c r="D98" s="18" t="s">
        <v>75</v>
      </c>
      <c r="E98" s="19">
        <v>3</v>
      </c>
      <c r="F98" s="13">
        <v>800</v>
      </c>
      <c r="G98" s="13">
        <f t="shared" si="9"/>
        <v>0</v>
      </c>
      <c r="H98" s="13">
        <v>800</v>
      </c>
    </row>
    <row r="99" spans="1:8" x14ac:dyDescent="0.3">
      <c r="B99" s="9"/>
      <c r="C99" s="18" t="s">
        <v>76</v>
      </c>
      <c r="D99" s="18" t="s">
        <v>6</v>
      </c>
      <c r="E99" s="19">
        <v>2</v>
      </c>
      <c r="F99" s="13">
        <v>358.97</v>
      </c>
      <c r="G99" s="13">
        <f t="shared" si="9"/>
        <v>0</v>
      </c>
      <c r="H99" s="13">
        <v>358.97</v>
      </c>
    </row>
    <row r="100" spans="1:8" x14ac:dyDescent="0.3">
      <c r="A100" s="44">
        <f>'[1] changes'!A69</f>
        <v>43712</v>
      </c>
      <c r="B100" s="44"/>
      <c r="C100" s="18" t="s">
        <v>96</v>
      </c>
      <c r="D100" s="18" t="s">
        <v>6</v>
      </c>
      <c r="E100" s="18">
        <v>2</v>
      </c>
      <c r="F100" s="28">
        <v>375.2</v>
      </c>
      <c r="G100" s="13">
        <f t="shared" si="9"/>
        <v>0</v>
      </c>
      <c r="H100" s="28">
        <v>375.2</v>
      </c>
    </row>
    <row r="101" spans="1:8" x14ac:dyDescent="0.3">
      <c r="C101" s="18" t="s">
        <v>83</v>
      </c>
      <c r="D101" s="18" t="s">
        <v>78</v>
      </c>
      <c r="E101" s="19"/>
      <c r="F101" s="13">
        <v>3500</v>
      </c>
      <c r="G101" s="13">
        <f t="shared" si="9"/>
        <v>0</v>
      </c>
      <c r="H101" s="13">
        <v>3500</v>
      </c>
    </row>
    <row r="102" spans="1:8" x14ac:dyDescent="0.3">
      <c r="C102" s="18" t="s">
        <v>84</v>
      </c>
      <c r="D102" s="18" t="s">
        <v>85</v>
      </c>
      <c r="E102" s="19">
        <v>1</v>
      </c>
      <c r="F102" s="13">
        <v>1</v>
      </c>
      <c r="G102" s="13">
        <f t="shared" si="9"/>
        <v>0</v>
      </c>
      <c r="H102" s="13">
        <v>1</v>
      </c>
    </row>
    <row r="103" spans="1:8" x14ac:dyDescent="0.3">
      <c r="C103" s="18" t="s">
        <v>86</v>
      </c>
      <c r="D103" s="18" t="s">
        <v>6</v>
      </c>
      <c r="E103" s="19">
        <v>1</v>
      </c>
      <c r="F103" s="13">
        <v>1400</v>
      </c>
      <c r="G103" s="13">
        <f t="shared" si="9"/>
        <v>0</v>
      </c>
      <c r="H103" s="13">
        <v>1400</v>
      </c>
    </row>
    <row r="104" spans="1:8" x14ac:dyDescent="0.3">
      <c r="C104" s="30"/>
      <c r="D104" s="18"/>
      <c r="E104" s="17" t="s">
        <v>99</v>
      </c>
      <c r="F104" s="31">
        <f>SUM(F6:F103)</f>
        <v>234461.57000000007</v>
      </c>
      <c r="G104" s="31">
        <f>SUM(G6:G103)</f>
        <v>5528.81</v>
      </c>
      <c r="H104" s="31">
        <f>SUM(H6:H103)</f>
        <v>239990.38000000006</v>
      </c>
    </row>
    <row r="105" spans="1:8" x14ac:dyDescent="0.3">
      <c r="A105" s="22" t="s">
        <v>100</v>
      </c>
      <c r="B105" s="9"/>
      <c r="D105" s="18"/>
      <c r="E105" s="17"/>
      <c r="F105" s="32"/>
      <c r="G105" s="32"/>
      <c r="H105" s="32"/>
    </row>
    <row r="106" spans="1:8" x14ac:dyDescent="0.3">
      <c r="B106" s="18" t="s">
        <v>133</v>
      </c>
      <c r="D106" s="18"/>
      <c r="E106" s="18"/>
      <c r="F106" s="30"/>
      <c r="G106" s="30"/>
      <c r="H106" s="30"/>
    </row>
    <row r="107" spans="1:8" x14ac:dyDescent="0.3">
      <c r="B107" s="18" t="s">
        <v>101</v>
      </c>
      <c r="D107" s="18"/>
      <c r="E107" s="18"/>
    </row>
    <row r="108" spans="1:8" x14ac:dyDescent="0.3">
      <c r="D108" s="18"/>
      <c r="E108" s="18"/>
      <c r="F108" s="30"/>
      <c r="G108" s="30"/>
      <c r="H108" s="30"/>
    </row>
  </sheetData>
  <pageMargins left="0.78749999999999998" right="0.78749999999999998" top="1.05277777777778" bottom="1.05277777777778" header="0.78749999999999998" footer="0.78749999999999998"/>
  <pageSetup paperSize="9" scale="73" fitToHeight="2" orientation="portrait" useFirstPageNumber="1" horizontalDpi="300" verticalDpi="300" r:id="rId1"/>
  <headerFooter>
    <oddFooter>&amp;C&amp;"Times New Roman,Regular"&amp;12Page &amp;P</oddFooter>
  </headerFooter>
  <ignoredErrors>
    <ignoredError sqref="G8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57511-29CF-449A-93B8-DAD9E8E246AB}">
  <dimension ref="A1:E17"/>
  <sheetViews>
    <sheetView workbookViewId="0">
      <selection activeCell="E21" sqref="E21"/>
    </sheetView>
  </sheetViews>
  <sheetFormatPr defaultRowHeight="16.5" x14ac:dyDescent="0.3"/>
  <cols>
    <col min="1" max="1" width="10.140625" style="9" bestFit="1" customWidth="1"/>
    <col min="2" max="2" width="21.7109375" style="9" customWidth="1"/>
    <col min="3" max="3" width="12.140625" style="9" customWidth="1"/>
    <col min="4" max="16384" width="9.140625" style="9"/>
  </cols>
  <sheetData>
    <row r="1" spans="1:5" x14ac:dyDescent="0.3">
      <c r="B1" s="10" t="s">
        <v>102</v>
      </c>
      <c r="C1" s="9" t="s">
        <v>110</v>
      </c>
      <c r="D1" s="9" t="s">
        <v>106</v>
      </c>
      <c r="E1" s="9" t="s">
        <v>111</v>
      </c>
    </row>
    <row r="2" spans="1:5" x14ac:dyDescent="0.3">
      <c r="A2" s="11">
        <v>45749</v>
      </c>
      <c r="B2" s="9" t="s">
        <v>112</v>
      </c>
      <c r="C2" s="9">
        <v>6.47</v>
      </c>
      <c r="D2" s="9">
        <v>6.47</v>
      </c>
    </row>
    <row r="3" spans="1:5" x14ac:dyDescent="0.3">
      <c r="A3" s="11">
        <v>46232</v>
      </c>
      <c r="B3" s="9" t="s">
        <v>115</v>
      </c>
      <c r="C3" s="9">
        <v>39</v>
      </c>
      <c r="D3" s="9">
        <v>32.5</v>
      </c>
      <c r="E3" s="9">
        <v>6.5</v>
      </c>
    </row>
    <row r="4" spans="1:5" x14ac:dyDescent="0.3">
      <c r="A4" s="11">
        <v>45867</v>
      </c>
      <c r="B4" s="9" t="s">
        <v>116</v>
      </c>
      <c r="C4" s="9">
        <v>1</v>
      </c>
      <c r="D4" s="9">
        <v>1</v>
      </c>
      <c r="E4" s="9">
        <v>0.17</v>
      </c>
    </row>
    <row r="5" spans="1:5" x14ac:dyDescent="0.3">
      <c r="A5" s="11">
        <v>45933</v>
      </c>
      <c r="B5" s="9" t="s">
        <v>109</v>
      </c>
      <c r="C5" s="9">
        <v>150.6</v>
      </c>
      <c r="D5" s="9">
        <v>125.5</v>
      </c>
      <c r="E5" s="9">
        <v>25.1</v>
      </c>
    </row>
    <row r="6" spans="1:5" x14ac:dyDescent="0.3">
      <c r="A6" s="11">
        <v>45996</v>
      </c>
      <c r="B6" s="12" t="s">
        <v>117</v>
      </c>
      <c r="C6" s="12">
        <f>5468.3+11.7</f>
        <v>5480</v>
      </c>
      <c r="D6" s="9">
        <f>C6</f>
        <v>5480</v>
      </c>
      <c r="E6" s="9">
        <v>0</v>
      </c>
    </row>
    <row r="7" spans="1:5" x14ac:dyDescent="0.3">
      <c r="C7" s="12"/>
    </row>
    <row r="8" spans="1:5" x14ac:dyDescent="0.3">
      <c r="B8" s="9" t="s">
        <v>113</v>
      </c>
      <c r="D8" s="16">
        <f>SUM(D2:D7)</f>
        <v>5645.47</v>
      </c>
    </row>
    <row r="10" spans="1:5" x14ac:dyDescent="0.3">
      <c r="B10" s="10" t="s">
        <v>108</v>
      </c>
    </row>
    <row r="11" spans="1:5" x14ac:dyDescent="0.3">
      <c r="B11" s="9" t="s">
        <v>142</v>
      </c>
      <c r="C11" s="9">
        <v>116.66</v>
      </c>
    </row>
    <row r="12" spans="1:5" x14ac:dyDescent="0.3">
      <c r="B12" s="10"/>
    </row>
    <row r="13" spans="1:5" x14ac:dyDescent="0.3">
      <c r="B13" s="9" t="s">
        <v>114</v>
      </c>
      <c r="D13" s="15">
        <f>SUM(C11:C12)</f>
        <v>116.66</v>
      </c>
    </row>
    <row r="15" spans="1:5" x14ac:dyDescent="0.3">
      <c r="B15" s="10" t="s">
        <v>106</v>
      </c>
      <c r="C15" s="14">
        <f>D8-D13</f>
        <v>5528.81</v>
      </c>
    </row>
    <row r="16" spans="1:5" x14ac:dyDescent="0.3">
      <c r="B16" s="9" t="s">
        <v>137</v>
      </c>
      <c r="C16" s="71">
        <v>234461.57</v>
      </c>
    </row>
    <row r="17" spans="2:3" x14ac:dyDescent="0.3">
      <c r="B17" s="9" t="s">
        <v>138</v>
      </c>
      <c r="C17" s="14">
        <f>C15+C16</f>
        <v>239990.38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zoomScale="75" zoomScaleNormal="75" workbookViewId="0">
      <selection activeCell="F19" sqref="F19"/>
    </sheetView>
  </sheetViews>
  <sheetFormatPr defaultColWidth="11.5703125" defaultRowHeight="15" x14ac:dyDescent="0.2"/>
  <cols>
    <col min="1" max="1" width="11.5703125" style="1"/>
    <col min="2" max="2" width="37.42578125" style="1" customWidth="1"/>
    <col min="3" max="5" width="11.5703125" style="1"/>
    <col min="6" max="6" width="39.28515625" style="1" customWidth="1"/>
    <col min="7" max="16384" width="11.5703125" style="1"/>
  </cols>
  <sheetData>
    <row r="1" spans="1:8" ht="15.75" x14ac:dyDescent="0.25">
      <c r="B1" s="2" t="s">
        <v>102</v>
      </c>
    </row>
    <row r="2" spans="1:8" x14ac:dyDescent="0.2">
      <c r="A2" s="3">
        <v>45604</v>
      </c>
      <c r="B2" s="1" t="s">
        <v>103</v>
      </c>
      <c r="C2" s="4">
        <v>28.28</v>
      </c>
      <c r="G2"/>
      <c r="H2"/>
    </row>
    <row r="3" spans="1:8" x14ac:dyDescent="0.2">
      <c r="A3" s="3">
        <v>45417</v>
      </c>
      <c r="B3" s="1" t="s">
        <v>22</v>
      </c>
      <c r="C3" s="1">
        <v>9.89</v>
      </c>
      <c r="G3"/>
      <c r="H3"/>
    </row>
    <row r="4" spans="1:8" x14ac:dyDescent="0.2">
      <c r="A4" s="3">
        <v>45432</v>
      </c>
      <c r="B4" s="1" t="s">
        <v>104</v>
      </c>
      <c r="C4" s="5">
        <v>606.23</v>
      </c>
      <c r="G4"/>
      <c r="H4"/>
    </row>
    <row r="5" spans="1:8" x14ac:dyDescent="0.2">
      <c r="A5" s="3">
        <v>45503</v>
      </c>
      <c r="B5" s="5" t="s">
        <v>54</v>
      </c>
      <c r="C5" s="5">
        <v>6.78</v>
      </c>
      <c r="G5"/>
      <c r="H5"/>
    </row>
    <row r="6" spans="1:8" x14ac:dyDescent="0.2">
      <c r="A6" s="3">
        <v>45413</v>
      </c>
      <c r="B6" s="1" t="s">
        <v>41</v>
      </c>
      <c r="C6" s="5">
        <v>7.95</v>
      </c>
      <c r="G6"/>
      <c r="H6"/>
    </row>
    <row r="7" spans="1:8" x14ac:dyDescent="0.2">
      <c r="C7" s="6">
        <f>SUM(C2:C6)</f>
        <v>659.13</v>
      </c>
      <c r="G7"/>
      <c r="H7"/>
    </row>
    <row r="8" spans="1:8" ht="15.75" x14ac:dyDescent="0.25">
      <c r="B8" s="2" t="s">
        <v>105</v>
      </c>
      <c r="G8"/>
      <c r="H8"/>
    </row>
    <row r="9" spans="1:8" x14ac:dyDescent="0.2">
      <c r="B9" s="1" t="s">
        <v>22</v>
      </c>
      <c r="C9" s="7">
        <v>33.86</v>
      </c>
    </row>
    <row r="11" spans="1:8" ht="15.75" x14ac:dyDescent="0.25">
      <c r="B11" s="2" t="s">
        <v>106</v>
      </c>
      <c r="C11" s="8">
        <f>C7-C9</f>
        <v>625.27</v>
      </c>
      <c r="F11" s="8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Asset Register</vt:lpstr>
      <vt:lpstr>Changes 25 26</vt:lpstr>
      <vt:lpstr>changes 24 25</vt:lpstr>
      <vt:lpstr>'Asset Register'!Print_Area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Annette Thom</dc:creator>
  <dc:description/>
  <cp:lastModifiedBy>Cat Radford</cp:lastModifiedBy>
  <cp:revision>34</cp:revision>
  <cp:lastPrinted>2026-03-30T16:10:24Z</cp:lastPrinted>
  <dcterms:created xsi:type="dcterms:W3CDTF">2024-02-06T10:58:10Z</dcterms:created>
  <dcterms:modified xsi:type="dcterms:W3CDTF">2026-04-01T18:56:05Z</dcterms:modified>
  <dc:language>en-GB</dc:language>
</cp:coreProperties>
</file>